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A5DEC35-0E56-4345-81A7-A006C78752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3" l="1"/>
  <c r="AS8" i="3"/>
  <c r="AQ8" i="3"/>
  <c r="AP8" i="3"/>
  <c r="AO8" i="3"/>
  <c r="AN8" i="3"/>
  <c r="AM8" i="3"/>
  <c r="AG8" i="3"/>
  <c r="K13" i="3" s="1"/>
  <c r="AE8" i="3"/>
  <c r="I13" i="3" s="1"/>
  <c r="AD8" i="3"/>
  <c r="H13" i="3" s="1"/>
  <c r="AC8" i="3"/>
  <c r="G13" i="3" s="1"/>
  <c r="AB8" i="3"/>
  <c r="F13" i="3" s="1"/>
  <c r="AA8" i="3"/>
  <c r="E13" i="3" s="1"/>
  <c r="W8" i="3"/>
  <c r="U8" i="3"/>
  <c r="T8" i="3"/>
  <c r="S8" i="3"/>
  <c r="R8" i="3"/>
  <c r="Q8" i="3"/>
  <c r="K8" i="3"/>
  <c r="K12" i="3" s="1"/>
  <c r="K14" i="3" s="1"/>
  <c r="I8" i="3"/>
  <c r="I12" i="3" s="1"/>
  <c r="I14" i="3" s="1"/>
  <c r="H8" i="3"/>
  <c r="H12" i="3" s="1"/>
  <c r="H14" i="3" s="1"/>
  <c r="G8" i="3"/>
  <c r="G12" i="3" s="1"/>
  <c r="G14" i="3" s="1"/>
  <c r="F8" i="3"/>
  <c r="F12" i="3" s="1"/>
  <c r="F14" i="3" s="1"/>
  <c r="E8" i="3"/>
  <c r="E12" i="3" s="1"/>
  <c r="E14" i="3" s="1"/>
  <c r="M14" i="3" l="1"/>
  <c r="M13" i="3"/>
  <c r="N14" i="3"/>
  <c r="L14" i="3"/>
  <c r="N13" i="3"/>
  <c r="L13" i="3"/>
  <c r="O14" i="3"/>
  <c r="J14" i="3"/>
  <c r="J13" i="3"/>
  <c r="O13" i="3"/>
  <c r="AF8" i="3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<sst xmlns="http://schemas.openxmlformats.org/spreadsheetml/2006/main" count="79" uniqueCount="36">
  <si>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</si>
  <si>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</si>
  <si>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</si>
  <si>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</si>
  <si>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</si>
  <si>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</si>
  <si>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</si>
  <si>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</si>
  <si>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</si>
  <si>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</si>
  <si>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</si>
  <si>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</si>
  <si>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</si>
  <si>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</si>
  <si>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</si>
  <si>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</si>
  <si>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</si>
  <si>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</si>
  <si>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</si>
  <si>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VePe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</si>
  <si>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</si>
  <si>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</si>
  <si>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</si>
  <si>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</si>
  <si>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</si>
  <si>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</si>
  <si>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Aaro Aho</t>
  </si>
  <si>
    <t>Kiri = Perhon Kiri  (1945),  kasvattajaseura</t>
  </si>
  <si>
    <t>11.3.2005   Perho</t>
  </si>
  <si>
    <t>5.</t>
  </si>
  <si>
    <t>VePe = Veteli Pesis  (2000)</t>
  </si>
  <si>
    <t>7.</t>
  </si>
  <si>
    <t>6.</t>
  </si>
  <si>
    <t>3.</t>
  </si>
  <si>
    <t>ViVe  2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</si>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</sst>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2020</v>
      </c>
      <c r="Y4" s="12" t="s">
        <v>25</v>
      </c>
      <c r="Z4" s="1" t="s">
        <v>19</v>
      </c>
      <c r="AA4" s="12">
        <v>3</v>
      </c>
      <c r="AB4" s="12">
        <v>0</v>
      </c>
      <c r="AC4" s="12">
        <v>1</v>
      </c>
      <c r="AD4" s="12">
        <v>2</v>
      </c>
      <c r="AE4" s="12">
        <v>7</v>
      </c>
      <c r="AF4" s="31">
        <v>0.5</v>
      </c>
      <c r="AG4" s="18">
        <v>14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4">
        <v>2021</v>
      </c>
      <c r="Y5" s="68" t="s">
        <v>29</v>
      </c>
      <c r="Z5" s="65" t="s">
        <v>19</v>
      </c>
      <c r="AA5" s="64">
        <v>11</v>
      </c>
      <c r="AB5" s="64">
        <v>0</v>
      </c>
      <c r="AC5" s="64">
        <v>3</v>
      </c>
      <c r="AD5" s="69">
        <v>7</v>
      </c>
      <c r="AE5" s="64">
        <v>25</v>
      </c>
      <c r="AF5" s="66">
        <v>0.47170000000000001</v>
      </c>
      <c r="AG5" s="67">
        <v>53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64">
        <v>2022</v>
      </c>
      <c r="Y6" s="68" t="s">
        <v>31</v>
      </c>
      <c r="Z6" s="65" t="s">
        <v>19</v>
      </c>
      <c r="AA6" s="64">
        <v>15</v>
      </c>
      <c r="AB6" s="64">
        <v>1</v>
      </c>
      <c r="AC6" s="64">
        <v>0</v>
      </c>
      <c r="AD6" s="69">
        <v>24</v>
      </c>
      <c r="AE6" s="64">
        <v>77</v>
      </c>
      <c r="AF6" s="66">
        <v>0.64710000000000001</v>
      </c>
      <c r="AG6" s="67">
        <v>119</v>
      </c>
      <c r="AH6" s="40"/>
      <c r="AI6" s="40" t="s">
        <v>29</v>
      </c>
      <c r="AJ6" s="7"/>
      <c r="AK6" s="40" t="s">
        <v>32</v>
      </c>
      <c r="AL6" s="10"/>
      <c r="AM6" s="12"/>
      <c r="AN6" s="12"/>
      <c r="AO6" s="13"/>
      <c r="AP6" s="12"/>
      <c r="AQ6" s="12"/>
      <c r="AR6" s="59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13"/>
      <c r="W7" s="18"/>
      <c r="X7" s="12">
        <v>2023</v>
      </c>
      <c r="Y7" s="12" t="s">
        <v>33</v>
      </c>
      <c r="Z7" s="1" t="s">
        <v>34</v>
      </c>
      <c r="AA7" s="12">
        <v>8</v>
      </c>
      <c r="AB7" s="12">
        <v>1</v>
      </c>
      <c r="AC7" s="12">
        <v>0</v>
      </c>
      <c r="AD7" s="12">
        <v>10</v>
      </c>
      <c r="AE7" s="12">
        <v>21</v>
      </c>
      <c r="AF7" s="70">
        <v>0.45652173913043476</v>
      </c>
      <c r="AG7" s="10">
        <v>46</v>
      </c>
      <c r="AH7" s="40"/>
      <c r="AI7" s="7"/>
      <c r="AJ7" s="7"/>
      <c r="AK7" s="7"/>
      <c r="AL7" s="10"/>
      <c r="AM7" s="12">
        <v>2</v>
      </c>
      <c r="AN7" s="12">
        <v>0</v>
      </c>
      <c r="AO7" s="13">
        <v>0</v>
      </c>
      <c r="AP7" s="12">
        <v>0</v>
      </c>
      <c r="AQ7" s="12">
        <v>6</v>
      </c>
      <c r="AR7" s="71">
        <v>0.46200000000000002</v>
      </c>
      <c r="AS7" s="18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SUM(K4:K7)</f>
        <v>0</v>
      </c>
      <c r="L8" s="17"/>
      <c r="M8" s="28"/>
      <c r="N8" s="41"/>
      <c r="O8" s="42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SUM(W4:W7)</f>
        <v>0</v>
      </c>
      <c r="X8" s="54" t="s">
        <v>13</v>
      </c>
      <c r="Y8" s="11"/>
      <c r="Z8" s="9"/>
      <c r="AA8" s="35">
        <f>SUM(AA4:AA7)</f>
        <v>37</v>
      </c>
      <c r="AB8" s="35">
        <f>SUM(AB4:AB7)</f>
        <v>2</v>
      </c>
      <c r="AC8" s="35">
        <f>SUM(AC4:AC7)</f>
        <v>4</v>
      </c>
      <c r="AD8" s="35">
        <f>SUM(AD4:AD7)</f>
        <v>43</v>
      </c>
      <c r="AE8" s="35">
        <f>SUM(AE4:AE7)</f>
        <v>130</v>
      </c>
      <c r="AF8" s="36">
        <f>PRODUCT(AE8/AG8)</f>
        <v>0.56034482758620685</v>
      </c>
      <c r="AG8" s="20">
        <f>SUM(AG4:AG7)</f>
        <v>232</v>
      </c>
      <c r="AH8" s="17"/>
      <c r="AI8" s="28"/>
      <c r="AJ8" s="41"/>
      <c r="AK8" s="42"/>
      <c r="AL8" s="10"/>
      <c r="AM8" s="35">
        <f>SUM(AM4:AM7)</f>
        <v>2</v>
      </c>
      <c r="AN8" s="35">
        <f>SUM(AN4:AN7)</f>
        <v>0</v>
      </c>
      <c r="AO8" s="35">
        <f>SUM(AO4:AO7)</f>
        <v>0</v>
      </c>
      <c r="AP8" s="35">
        <f>SUM(AP4:AP7)</f>
        <v>0</v>
      </c>
      <c r="AQ8" s="35">
        <f>SUM(AQ4:AQ7)</f>
        <v>6</v>
      </c>
      <c r="AR8" s="36">
        <f>PRODUCT(AQ8/AS8)</f>
        <v>0.46153846153846156</v>
      </c>
      <c r="AS8" s="38">
        <f>SUM(AS4:AS7)</f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24</v>
      </c>
      <c r="Q10" s="16"/>
      <c r="R10" s="16" t="s">
        <v>10</v>
      </c>
      <c r="S10" s="16"/>
      <c r="T10" s="16" t="s">
        <v>27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63">
        <v>0</v>
      </c>
      <c r="K11" s="16"/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53" t="s">
        <v>30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6">
        <f>PRODUCT(E8+Q8)</f>
        <v>0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63">
        <v>0</v>
      </c>
      <c r="K12" s="16">
        <f>PRODUCT(K8+W8)</f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16" t="s">
        <v>35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6">
        <f>PRODUCT(AA8+AM8)</f>
        <v>39</v>
      </c>
      <c r="F13" s="46">
        <f>PRODUCT(AB8+AN8)</f>
        <v>2</v>
      </c>
      <c r="G13" s="46">
        <f>PRODUCT(AC8+AO8)</f>
        <v>4</v>
      </c>
      <c r="H13" s="46">
        <f>PRODUCT(AD8+AP8)</f>
        <v>43</v>
      </c>
      <c r="I13" s="46">
        <f>PRODUCT(AE8+AQ8)</f>
        <v>136</v>
      </c>
      <c r="J13" s="63">
        <f>PRODUCT(I13/K13)</f>
        <v>0.55510204081632653</v>
      </c>
      <c r="K13" s="10">
        <f>PRODUCT(AG8+AS8)</f>
        <v>245</v>
      </c>
      <c r="L13" s="52">
        <f>PRODUCT((F13+G13)/E13)</f>
        <v>0.15384615384615385</v>
      </c>
      <c r="M13" s="52">
        <f>PRODUCT(H13/E13)</f>
        <v>1.1025641025641026</v>
      </c>
      <c r="N13" s="52">
        <f>PRODUCT((F13+G13+H13)/E13)</f>
        <v>1.2564102564102564</v>
      </c>
      <c r="O13" s="52">
        <f>PRODUCT(I13/E13)</f>
        <v>3.4871794871794872</v>
      </c>
      <c r="Q13" s="16"/>
      <c r="R13" s="16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39</v>
      </c>
      <c r="F14" s="46">
        <f t="shared" ref="F14:I14" si="0">SUM(F11:F13)</f>
        <v>2</v>
      </c>
      <c r="G14" s="46">
        <f t="shared" si="0"/>
        <v>4</v>
      </c>
      <c r="H14" s="46">
        <f t="shared" si="0"/>
        <v>43</v>
      </c>
      <c r="I14" s="46">
        <f t="shared" si="0"/>
        <v>136</v>
      </c>
      <c r="J14" s="63">
        <f>PRODUCT(I14/K14)</f>
        <v>0.55510204081632653</v>
      </c>
      <c r="K14" s="16">
        <f>SUM(K11:K13)</f>
        <v>245</v>
      </c>
      <c r="L14" s="52">
        <f>PRODUCT((F14+G14)/E14)</f>
        <v>0.15384615384615385</v>
      </c>
      <c r="M14" s="52">
        <f>PRODUCT(H14/E14)</f>
        <v>1.1025641025641026</v>
      </c>
      <c r="N14" s="52">
        <f>PRODUCT((F14+G14+H14)/E14)</f>
        <v>1.2564102564102564</v>
      </c>
      <c r="O14" s="52">
        <f>PRODUCT(I14/E14)</f>
        <v>3.4871794871794872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0"/>
      <c r="AJ179" s="10"/>
      <c r="AK179" s="10"/>
      <c r="AL179" s="10"/>
    </row>
    <row r="180" spans="12:38" x14ac:dyDescent="0.25"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</row>
    <row r="181" spans="12:38" x14ac:dyDescent="0.25"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</row>
    <row r="182" spans="12:38" x14ac:dyDescent="0.25"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</row>
    <row r="183" spans="12:38" x14ac:dyDescent="0.25"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</row>
    <row r="184" spans="12:38" x14ac:dyDescent="0.25"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</row>
    <row r="185" spans="12:38" x14ac:dyDescent="0.25"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</row>
    <row r="186" spans="12:38" x14ac:dyDescent="0.25"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</row>
    <row r="187" spans="12:38" x14ac:dyDescent="0.25"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</row>
    <row r="188" spans="12:38" x14ac:dyDescent="0.25"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</row>
    <row r="189" spans="12:38" x14ac:dyDescent="0.25"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</row>
  </sheetData>
  <sortState xmlns:xlrd2="http://schemas.microsoft.com/office/spreadsheetml/2017/richdata2" ref="X6:AN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2023-09-03T20:23:20Z</dcterms:modified>
</cp:coreProperties>
</file>